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8e3c965500d8a6f/Rezepte/Pics_RezepteGrad/"/>
    </mc:Choice>
  </mc:AlternateContent>
  <xr:revisionPtr revIDLastSave="10" documentId="8_{74334F76-EE8F-7A4C-8544-4519CC7582B2}" xr6:coauthVersionLast="47" xr6:coauthVersionMax="47" xr10:uidLastSave="{04C846D1-687F-3F4C-BD51-8E2020E541FB}"/>
  <bookViews>
    <workbookView xWindow="0" yWindow="620" windowWidth="13540" windowHeight="17700" xr2:uid="{1C5A6B8E-169F-4709-91EF-13C57C99A53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K14" i="1"/>
  <c r="C15" i="1" s="1"/>
  <c r="D3" i="1"/>
  <c r="C4" i="1"/>
  <c r="M16" i="1"/>
  <c r="C17" i="1"/>
  <c r="M13" i="1"/>
  <c r="C14" i="1" s="1"/>
  <c r="C16" i="1"/>
  <c r="M15" i="1"/>
  <c r="C19" i="1"/>
  <c r="C13" i="1"/>
  <c r="C10" i="1"/>
  <c r="C11" i="1"/>
  <c r="C9" i="1"/>
  <c r="C7" i="1"/>
  <c r="C8" i="1"/>
  <c r="C6" i="1"/>
  <c r="K17" i="1"/>
  <c r="M6" i="1"/>
  <c r="M18" i="1"/>
  <c r="M12" i="1"/>
  <c r="M11" i="1"/>
  <c r="C12" i="1" s="1"/>
  <c r="M10" i="1"/>
  <c r="M9" i="1"/>
  <c r="M8" i="1"/>
  <c r="M14" i="1" l="1"/>
  <c r="M17" i="1"/>
</calcChain>
</file>

<file path=xl/sharedStrings.xml><?xml version="1.0" encoding="utf-8"?>
<sst xmlns="http://schemas.openxmlformats.org/spreadsheetml/2006/main" count="92" uniqueCount="38">
  <si>
    <t>Glühweinrezept</t>
  </si>
  <si>
    <t>Anzahl Liter</t>
  </si>
  <si>
    <t>Anzahl Tassen</t>
  </si>
  <si>
    <t>Zimststangen</t>
  </si>
  <si>
    <t>Zimtpulver</t>
  </si>
  <si>
    <t>Sernänis</t>
  </si>
  <si>
    <t>Nägeli</t>
  </si>
  <si>
    <t>Vanillie</t>
  </si>
  <si>
    <t>Honig</t>
  </si>
  <si>
    <t>Zitrone</t>
  </si>
  <si>
    <t>Clementinen</t>
  </si>
  <si>
    <t>Zucker</t>
  </si>
  <si>
    <t>Apfelsaft</t>
  </si>
  <si>
    <t>Rotwein</t>
  </si>
  <si>
    <t>Gewichte</t>
  </si>
  <si>
    <t>Einheit</t>
  </si>
  <si>
    <t>Stück</t>
  </si>
  <si>
    <t>TL</t>
  </si>
  <si>
    <t>EL</t>
  </si>
  <si>
    <t>g</t>
  </si>
  <si>
    <t>L</t>
  </si>
  <si>
    <t>l</t>
  </si>
  <si>
    <t>l Total</t>
  </si>
  <si>
    <t>oder Orangen</t>
  </si>
  <si>
    <t>oder Saft</t>
  </si>
  <si>
    <t>dl</t>
  </si>
  <si>
    <t>ml</t>
  </si>
  <si>
    <t>stk</t>
  </si>
  <si>
    <t>Tl</t>
  </si>
  <si>
    <t>El</t>
  </si>
  <si>
    <t>kg</t>
  </si>
  <si>
    <t xml:space="preserve">g </t>
  </si>
  <si>
    <t>Kochanleitung</t>
  </si>
  <si>
    <r>
      <rPr>
        <sz val="11"/>
        <color rgb="FFFF0000"/>
        <rFont val="Rockwell Nova"/>
        <family val="1"/>
      </rPr>
      <t>oder</t>
    </r>
    <r>
      <rPr>
        <sz val="11"/>
        <color theme="1"/>
        <rFont val="Rockwell Nova"/>
        <family val="1"/>
      </rPr>
      <t xml:space="preserve"> Orangen</t>
    </r>
  </si>
  <si>
    <r>
      <rPr>
        <sz val="11"/>
        <color rgb="FFFF0000"/>
        <rFont val="Rockwell Nova"/>
        <family val="1"/>
      </rPr>
      <t>oder</t>
    </r>
    <r>
      <rPr>
        <sz val="11"/>
        <color theme="1"/>
        <rFont val="Rockwell Nova"/>
        <family val="1"/>
      </rPr>
      <t xml:space="preserve"> Saft</t>
    </r>
  </si>
  <si>
    <t>Vanilleextrakt</t>
  </si>
  <si>
    <t>Sternanis</t>
  </si>
  <si>
    <t xml:space="preserve">- Alle Zutaten in einen Kochtopf geben. 
- Zitrusfrüchte auspressen und zusammen mit der Schale
   in den Topf geben.
- Glühwein auf maximal 67°C erwärmen
- Abschmecken
- Glühwein durch ein feines Küchensieb abseihen
- Als Dekoration Tasse mit einer Zimtstange, einem
   Sternanis und einer Scheibe Clementine dekorieren
- Geniessen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</si>
</sst>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8"/>
      <color theme="1"/>
      <name val="Rockwell Nova"/>
      <family val="1"/>
    </font>
    <font>
      <sz val="11"/>
      <color theme="1"/>
      <name val="Rockwell Nova"/>
      <family val="1"/>
    </font>
    <font>
      <b/>
      <sz val="11"/>
      <color theme="1"/>
      <name val="Rockwell Nova"/>
      <family val="1"/>
    </font>
    <font>
      <b/>
      <sz val="11"/>
      <color theme="1"/>
      <name val="Nirmala UI"/>
      <family val="2"/>
    </font>
    <font>
      <sz val="12"/>
      <color rgb="FFCC8800"/>
      <name val="Rockwell Nova"/>
      <family val="1"/>
    </font>
    <font>
      <sz val="11"/>
      <color theme="1"/>
      <name val="Nirmala UI"/>
      <family val="2"/>
    </font>
    <font>
      <sz val="11"/>
      <color rgb="FFFF0000"/>
      <name val="Rockwell Nova"/>
      <family val="1"/>
    </font>
  </fonts>
  <fills count="6">
    <fill>
      <patternFill patternType="none"/>
    </fill>
    <fill>
      <patternFill patternType="gray125"/>
    </fill>
    <fill>
      <gradientFill>
        <stop position="0">
          <color rgb="FFFFC000"/>
        </stop>
        <stop position="1">
          <color rgb="FFFF0000"/>
        </stop>
      </gradientFill>
    </fill>
    <fill>
      <patternFill patternType="solid">
        <fgColor rgb="FF383838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" fontId="4" fillId="0" borderId="0" xfId="0" applyNumberFormat="1" applyFont="1" applyAlignment="1">
      <alignment horizontal="right"/>
    </xf>
    <xf numFmtId="0" fontId="3" fillId="4" borderId="0" xfId="0" applyFont="1" applyFill="1" applyAlignment="1">
      <alignment horizontal="right"/>
    </xf>
    <xf numFmtId="1" fontId="3" fillId="0" borderId="0" xfId="0" applyNumberFormat="1" applyFont="1" applyAlignment="1">
      <alignment horizontal="right"/>
    </xf>
    <xf numFmtId="0" fontId="2" fillId="4" borderId="0" xfId="0" applyFont="1" applyFill="1"/>
    <xf numFmtId="0" fontId="2" fillId="0" borderId="1" xfId="0" applyFont="1" applyBorder="1"/>
    <xf numFmtId="0" fontId="2" fillId="0" borderId="2" xfId="0" applyFont="1" applyBorder="1"/>
    <xf numFmtId="0" fontId="2" fillId="4" borderId="3" xfId="0" applyFont="1" applyFill="1" applyBorder="1"/>
    <xf numFmtId="0" fontId="2" fillId="0" borderId="4" xfId="0" applyFont="1" applyBorder="1"/>
    <xf numFmtId="0" fontId="2" fillId="4" borderId="5" xfId="0" applyFont="1" applyFill="1" applyBorder="1"/>
    <xf numFmtId="0" fontId="2" fillId="0" borderId="6" xfId="0" applyFont="1" applyBorder="1"/>
    <xf numFmtId="0" fontId="2" fillId="4" borderId="8" xfId="0" applyFont="1" applyFill="1" applyBorder="1"/>
    <xf numFmtId="0" fontId="2" fillId="5" borderId="7" xfId="0" applyFont="1" applyFill="1" applyBorder="1"/>
    <xf numFmtId="0" fontId="1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quotePrefix="1" applyFont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C04EA-87CD-4993-B8A7-A99089251A55}">
  <dimension ref="A1:Y30"/>
  <sheetViews>
    <sheetView tabSelected="1" zoomScale="120" zoomScaleNormal="120" workbookViewId="0">
      <selection activeCell="B25" sqref="B25"/>
    </sheetView>
  </sheetViews>
  <sheetFormatPr baseColWidth="10" defaultColWidth="0" defaultRowHeight="15" zeroHeight="1" x14ac:dyDescent="0.2"/>
  <cols>
    <col min="1" max="1" width="11.5" customWidth="1"/>
    <col min="2" max="2" width="16.6640625" customWidth="1"/>
    <col min="3" max="3" width="14.33203125" customWidth="1"/>
    <col min="4" max="4" width="11.5" customWidth="1"/>
    <col min="5" max="5" width="16.6640625" customWidth="1"/>
    <col min="6" max="9" width="11.5" hidden="1" customWidth="1"/>
    <col min="10" max="10" width="14.1640625" hidden="1" customWidth="1"/>
    <col min="11" max="25" width="11.5" hidden="1" customWidth="1"/>
    <col min="26" max="26" width="0" hidden="1" customWidth="1"/>
  </cols>
  <sheetData>
    <row r="1" spans="1:25" ht="14.5" customHeight="1" x14ac:dyDescent="0.2">
      <c r="A1" s="18" t="s">
        <v>0</v>
      </c>
      <c r="B1" s="18"/>
      <c r="C1" s="18"/>
      <c r="D1" s="18"/>
      <c r="E1" s="18"/>
    </row>
    <row r="2" spans="1:25" ht="14.5" customHeight="1" x14ac:dyDescent="0.2">
      <c r="A2" s="18"/>
      <c r="B2" s="18"/>
      <c r="C2" s="18"/>
      <c r="D2" s="18"/>
      <c r="E2" s="18"/>
    </row>
    <row r="3" spans="1:25" x14ac:dyDescent="0.2">
      <c r="A3" s="1"/>
      <c r="B3" s="2" t="s">
        <v>1</v>
      </c>
      <c r="C3" s="7">
        <v>0.75</v>
      </c>
      <c r="D3" s="5" t="str">
        <f>"("&amp;C3*M19&amp;" l)"</f>
        <v>(0.9 l)</v>
      </c>
      <c r="E3" s="2"/>
      <c r="F3" s="6"/>
      <c r="G3" s="1"/>
    </row>
    <row r="4" spans="1:25" x14ac:dyDescent="0.2">
      <c r="A4" s="3"/>
      <c r="B4" s="2" t="s">
        <v>2</v>
      </c>
      <c r="C4" s="8">
        <f>C3/0.22*M19</f>
        <v>4.0909090909090908</v>
      </c>
      <c r="D4" s="1"/>
      <c r="F4" s="4"/>
      <c r="G4" s="3"/>
      <c r="L4" t="s">
        <v>15</v>
      </c>
      <c r="M4" t="s">
        <v>14</v>
      </c>
      <c r="P4" t="s">
        <v>21</v>
      </c>
      <c r="Q4">
        <v>1</v>
      </c>
      <c r="S4" t="s">
        <v>27</v>
      </c>
      <c r="T4" t="s">
        <v>28</v>
      </c>
      <c r="U4">
        <v>1</v>
      </c>
      <c r="W4" t="s">
        <v>28</v>
      </c>
      <c r="X4">
        <v>1</v>
      </c>
      <c r="Y4" t="s">
        <v>27</v>
      </c>
    </row>
    <row r="5" spans="1:25" x14ac:dyDescent="0.2">
      <c r="A5" s="3"/>
      <c r="B5" s="1"/>
      <c r="C5" s="1"/>
      <c r="D5" s="1"/>
      <c r="E5" s="3"/>
      <c r="F5" s="3"/>
      <c r="G5" s="3"/>
      <c r="J5" s="3" t="s">
        <v>13</v>
      </c>
      <c r="K5">
        <v>1</v>
      </c>
      <c r="L5" t="s">
        <v>20</v>
      </c>
      <c r="M5">
        <v>1</v>
      </c>
      <c r="N5" t="s">
        <v>20</v>
      </c>
      <c r="P5" t="s">
        <v>25</v>
      </c>
      <c r="Q5">
        <v>10</v>
      </c>
      <c r="S5" t="s">
        <v>19</v>
      </c>
      <c r="T5" t="s">
        <v>29</v>
      </c>
      <c r="U5">
        <v>0.4</v>
      </c>
      <c r="W5" t="s">
        <v>29</v>
      </c>
      <c r="X5">
        <v>0.4</v>
      </c>
      <c r="Y5" t="s">
        <v>30</v>
      </c>
    </row>
    <row r="6" spans="1:25" x14ac:dyDescent="0.2">
      <c r="A6" s="3"/>
      <c r="B6" s="1" t="s">
        <v>13</v>
      </c>
      <c r="C6" s="1">
        <f>C3*K5</f>
        <v>0.75</v>
      </c>
      <c r="D6" s="1" t="s">
        <v>21</v>
      </c>
      <c r="E6" s="3"/>
      <c r="F6" s="3"/>
      <c r="J6" s="3" t="s">
        <v>12</v>
      </c>
      <c r="K6">
        <v>0.1</v>
      </c>
      <c r="L6" t="s">
        <v>21</v>
      </c>
      <c r="M6">
        <f>K6</f>
        <v>0.1</v>
      </c>
      <c r="N6" t="s">
        <v>20</v>
      </c>
      <c r="P6" t="s">
        <v>26</v>
      </c>
      <c r="Q6">
        <v>1000</v>
      </c>
      <c r="S6" t="s">
        <v>30</v>
      </c>
      <c r="T6" t="s">
        <v>31</v>
      </c>
      <c r="W6" t="s">
        <v>26</v>
      </c>
    </row>
    <row r="7" spans="1:25" x14ac:dyDescent="0.2">
      <c r="A7" s="3"/>
      <c r="B7" s="1" t="s">
        <v>12</v>
      </c>
      <c r="C7" s="1">
        <f>IF(D7="l",C3*K6,C3*K6*Q5)</f>
        <v>7.5000000000000011E-2</v>
      </c>
      <c r="D7" s="9" t="s">
        <v>21</v>
      </c>
      <c r="E7" s="3"/>
      <c r="F7" s="3"/>
      <c r="J7" s="3" t="s">
        <v>3</v>
      </c>
      <c r="K7">
        <v>6</v>
      </c>
      <c r="L7" t="s">
        <v>16</v>
      </c>
      <c r="M7">
        <v>20</v>
      </c>
      <c r="N7" t="s">
        <v>19</v>
      </c>
    </row>
    <row r="8" spans="1:25" x14ac:dyDescent="0.2">
      <c r="A8" s="3"/>
      <c r="B8" s="1" t="s">
        <v>3</v>
      </c>
      <c r="C8" s="1">
        <f>IF(D8="stk",C3*K7,C3*M7)</f>
        <v>15</v>
      </c>
      <c r="D8" s="9" t="s">
        <v>19</v>
      </c>
      <c r="E8" s="3"/>
      <c r="F8" s="3"/>
      <c r="G8" s="3"/>
      <c r="J8" s="3" t="s">
        <v>4</v>
      </c>
      <c r="K8">
        <v>0.4</v>
      </c>
      <c r="L8" t="s">
        <v>17</v>
      </c>
      <c r="M8">
        <f>K8*2.5</f>
        <v>1</v>
      </c>
      <c r="N8" t="s">
        <v>19</v>
      </c>
    </row>
    <row r="9" spans="1:25" x14ac:dyDescent="0.2">
      <c r="A9" s="3"/>
      <c r="B9" s="1" t="s">
        <v>4</v>
      </c>
      <c r="C9" s="1">
        <f>IF(D9="Tl",C3*K8,IF(D9="El",C3*K8*U5,C3*M8))</f>
        <v>0.30000000000000004</v>
      </c>
      <c r="D9" s="9" t="s">
        <v>28</v>
      </c>
      <c r="E9" s="3"/>
      <c r="F9" s="3"/>
      <c r="G9" s="3"/>
      <c r="J9" s="3" t="s">
        <v>5</v>
      </c>
      <c r="K9">
        <v>1.2</v>
      </c>
      <c r="L9" t="s">
        <v>18</v>
      </c>
      <c r="M9">
        <f>K9*6</f>
        <v>7.1999999999999993</v>
      </c>
      <c r="N9" t="s">
        <v>19</v>
      </c>
    </row>
    <row r="10" spans="1:25" x14ac:dyDescent="0.2">
      <c r="A10" s="3"/>
      <c r="B10" s="1" t="s">
        <v>36</v>
      </c>
      <c r="C10" s="1">
        <f>IF(D10="El",C3*K9,IF(D10="Tl",C3*K9/U5,C3*M9))</f>
        <v>0.89999999999999991</v>
      </c>
      <c r="D10" s="9" t="s">
        <v>29</v>
      </c>
      <c r="E10" s="3"/>
      <c r="F10" s="3"/>
      <c r="G10" s="3"/>
      <c r="J10" s="3" t="s">
        <v>6</v>
      </c>
      <c r="K10">
        <v>0.75</v>
      </c>
      <c r="L10" t="s">
        <v>17</v>
      </c>
      <c r="M10">
        <f>K10*2</f>
        <v>1.5</v>
      </c>
      <c r="N10" t="s">
        <v>19</v>
      </c>
    </row>
    <row r="11" spans="1:25" x14ac:dyDescent="0.2">
      <c r="A11" s="3"/>
      <c r="B11" s="1" t="s">
        <v>6</v>
      </c>
      <c r="C11" s="1">
        <f>IF(D11="Tl",C3*K10,IF(D11="El",C3*K10*U5,C3*M10))</f>
        <v>0.5625</v>
      </c>
      <c r="D11" s="9" t="s">
        <v>28</v>
      </c>
      <c r="E11" s="3"/>
      <c r="F11" s="3"/>
      <c r="G11" s="3"/>
      <c r="J11" s="3" t="s">
        <v>7</v>
      </c>
      <c r="K11">
        <v>0.8</v>
      </c>
      <c r="L11" t="s">
        <v>18</v>
      </c>
      <c r="M11">
        <f>K11*13</f>
        <v>10.4</v>
      </c>
      <c r="N11" t="s">
        <v>19</v>
      </c>
    </row>
    <row r="12" spans="1:25" x14ac:dyDescent="0.2">
      <c r="A12" s="3"/>
      <c r="B12" s="1" t="s">
        <v>35</v>
      </c>
      <c r="C12" s="1">
        <f>IF(D12="El",C3*K11,IF(D12="Tl",C3*K11/U5,C3*M11))</f>
        <v>1.5000000000000002</v>
      </c>
      <c r="D12" s="9" t="s">
        <v>28</v>
      </c>
      <c r="E12" s="3"/>
      <c r="F12" s="3"/>
      <c r="G12" s="3"/>
      <c r="J12" s="3" t="s">
        <v>8</v>
      </c>
      <c r="K12">
        <v>2</v>
      </c>
      <c r="L12" t="s">
        <v>18</v>
      </c>
      <c r="M12">
        <f>K12*21</f>
        <v>42</v>
      </c>
      <c r="N12" t="s">
        <v>19</v>
      </c>
    </row>
    <row r="13" spans="1:25" x14ac:dyDescent="0.2">
      <c r="A13" s="3"/>
      <c r="B13" s="1" t="s">
        <v>8</v>
      </c>
      <c r="C13" s="1">
        <f>IF(D13="El",C3*K12,IF(D13="Tl",C3*K12/U5,C3*M12))</f>
        <v>31.5</v>
      </c>
      <c r="D13" s="9" t="s">
        <v>31</v>
      </c>
      <c r="E13" s="3"/>
      <c r="F13" s="3"/>
      <c r="G13" s="3"/>
      <c r="J13" s="3" t="s">
        <v>9</v>
      </c>
      <c r="K13">
        <v>0.5</v>
      </c>
      <c r="L13" t="s">
        <v>16</v>
      </c>
      <c r="M13">
        <f>0.125/2</f>
        <v>6.25E-2</v>
      </c>
      <c r="N13" t="s">
        <v>30</v>
      </c>
    </row>
    <row r="14" spans="1:25" x14ac:dyDescent="0.2">
      <c r="A14" s="3"/>
      <c r="B14" s="10" t="s">
        <v>9</v>
      </c>
      <c r="C14" s="11">
        <f>IF(D14="stk",C3*K13,C3*M13)</f>
        <v>0.375</v>
      </c>
      <c r="D14" s="12" t="s">
        <v>27</v>
      </c>
      <c r="E14" s="3"/>
      <c r="F14" s="3"/>
      <c r="G14" s="3"/>
      <c r="J14" s="3" t="s">
        <v>24</v>
      </c>
      <c r="K14">
        <f>K13*0.04</f>
        <v>0.02</v>
      </c>
      <c r="L14" t="s">
        <v>21</v>
      </c>
      <c r="M14">
        <f>K14</f>
        <v>0.02</v>
      </c>
      <c r="N14" t="s">
        <v>20</v>
      </c>
    </row>
    <row r="15" spans="1:25" x14ac:dyDescent="0.2">
      <c r="A15" s="3"/>
      <c r="B15" s="15" t="s">
        <v>34</v>
      </c>
      <c r="C15" s="17">
        <f>IF(D15="l",C3*K14,IF(D15="dl",C3*K14*Q4,C3*K14*Q5))</f>
        <v>1.4999999999999999E-2</v>
      </c>
      <c r="D15" s="16" t="s">
        <v>21</v>
      </c>
      <c r="E15" s="3"/>
      <c r="F15" s="3"/>
      <c r="G15" s="3"/>
      <c r="J15" s="3" t="s">
        <v>10</v>
      </c>
      <c r="K15">
        <v>2</v>
      </c>
      <c r="L15" t="s">
        <v>16</v>
      </c>
      <c r="M15">
        <f>0.085*2</f>
        <v>0.17</v>
      </c>
      <c r="N15" t="s">
        <v>30</v>
      </c>
    </row>
    <row r="16" spans="1:25" x14ac:dyDescent="0.2">
      <c r="A16" s="3"/>
      <c r="B16" s="10" t="s">
        <v>10</v>
      </c>
      <c r="C16" s="11">
        <f>IF(D16="stk",C3*K15,C3*M15)</f>
        <v>0.1275</v>
      </c>
      <c r="D16" s="12" t="s">
        <v>30</v>
      </c>
      <c r="E16" s="3"/>
      <c r="F16" s="3"/>
      <c r="G16" s="3"/>
      <c r="J16" s="3" t="s">
        <v>23</v>
      </c>
      <c r="K16">
        <v>1</v>
      </c>
      <c r="L16" t="s">
        <v>16</v>
      </c>
      <c r="M16">
        <f>0.2</f>
        <v>0.2</v>
      </c>
      <c r="N16" t="s">
        <v>30</v>
      </c>
    </row>
    <row r="17" spans="1:14" x14ac:dyDescent="0.2">
      <c r="A17" s="3"/>
      <c r="B17" s="13" t="s">
        <v>33</v>
      </c>
      <c r="C17" s="1">
        <f>IF(D17="stk",C3*K16,C3*M16)</f>
        <v>0.75</v>
      </c>
      <c r="D17" s="14" t="s">
        <v>27</v>
      </c>
      <c r="E17" s="3"/>
      <c r="F17" s="3"/>
      <c r="G17" s="3"/>
      <c r="J17" s="3" t="s">
        <v>24</v>
      </c>
      <c r="K17">
        <f>K16*0.085</f>
        <v>8.5000000000000006E-2</v>
      </c>
      <c r="L17" t="s">
        <v>21</v>
      </c>
      <c r="M17">
        <f>K17</f>
        <v>8.5000000000000006E-2</v>
      </c>
      <c r="N17" t="s">
        <v>20</v>
      </c>
    </row>
    <row r="18" spans="1:14" x14ac:dyDescent="0.2">
      <c r="A18" s="3"/>
      <c r="B18" s="15" t="s">
        <v>34</v>
      </c>
      <c r="C18" s="17">
        <f>IF(D18="l",C3*K17,IF(D18="dl",C3*K17*Q5,C3*K17*Q6))</f>
        <v>6.3750000000000001E-2</v>
      </c>
      <c r="D18" s="16" t="s">
        <v>21</v>
      </c>
      <c r="E18" s="3"/>
      <c r="F18" s="3"/>
      <c r="G18" s="3"/>
      <c r="J18" s="3" t="s">
        <v>11</v>
      </c>
      <c r="K18">
        <v>40</v>
      </c>
      <c r="L18" t="s">
        <v>19</v>
      </c>
      <c r="M18">
        <f>K18</f>
        <v>40</v>
      </c>
      <c r="N18" t="s">
        <v>19</v>
      </c>
    </row>
    <row r="19" spans="1:14" x14ac:dyDescent="0.2">
      <c r="A19" s="3"/>
      <c r="B19" s="1" t="s">
        <v>11</v>
      </c>
      <c r="C19" s="1">
        <f>C3*K18</f>
        <v>30</v>
      </c>
      <c r="D19" s="1" t="s">
        <v>19</v>
      </c>
      <c r="E19" s="3"/>
      <c r="F19" s="3"/>
      <c r="G19" s="3"/>
      <c r="M19">
        <v>1.2</v>
      </c>
      <c r="N19" t="s">
        <v>22</v>
      </c>
    </row>
    <row r="20" spans="1:14" x14ac:dyDescent="0.2"/>
    <row r="21" spans="1:14" x14ac:dyDescent="0.2"/>
    <row r="22" spans="1:14" x14ac:dyDescent="0.2">
      <c r="A22" s="19" t="s">
        <v>32</v>
      </c>
      <c r="B22" s="19"/>
      <c r="C22" s="19"/>
      <c r="D22" s="19"/>
      <c r="E22" s="19"/>
    </row>
    <row r="23" spans="1:14" x14ac:dyDescent="0.2"/>
    <row r="24" spans="1:14" ht="154.25" customHeight="1" x14ac:dyDescent="0.2">
      <c r="B24" s="21" t="s">
        <v>37</v>
      </c>
      <c r="C24" s="20"/>
      <c r="D24" s="20"/>
      <c r="E24" s="20"/>
    </row>
    <row r="25" spans="1:14" x14ac:dyDescent="0.2"/>
    <row r="26" spans="1:14" x14ac:dyDescent="0.2"/>
    <row r="27" spans="1:14" x14ac:dyDescent="0.2"/>
    <row r="28" spans="1:14" x14ac:dyDescent="0.2"/>
    <row r="29" spans="1:14" x14ac:dyDescent="0.2"/>
    <row r="30" spans="1:14" x14ac:dyDescent="0.2"/>
  </sheetData>
  <mergeCells count="3">
    <mergeCell ref="A1:E2"/>
    <mergeCell ref="A22:E22"/>
    <mergeCell ref="B24:E24"/>
  </mergeCells>
  <dataValidations count="5">
    <dataValidation type="list" allowBlank="1" showInputMessage="1" showErrorMessage="1" sqref="D7" xr:uid="{FA4ADE5E-6007-4ED6-9F5C-8899B02E585D}">
      <formula1>$P$4:$P$5</formula1>
    </dataValidation>
    <dataValidation type="list" allowBlank="1" showInputMessage="1" showErrorMessage="1" sqref="D8" xr:uid="{6F6AFF10-F833-4077-8CAB-C9CA226EF44E}">
      <formula1>$S$4:$S$5</formula1>
    </dataValidation>
    <dataValidation type="list" allowBlank="1" showInputMessage="1" showErrorMessage="1" sqref="D9:D13" xr:uid="{657DD249-23CE-4524-A408-555DADC7351E}">
      <formula1>$T$4:$T$6</formula1>
    </dataValidation>
    <dataValidation type="list" allowBlank="1" showInputMessage="1" showErrorMessage="1" sqref="D18 D15" xr:uid="{84ECEB92-6BA2-4E34-B8B2-A032AC9EFD0B}">
      <formula1>$P$4:$P$6</formula1>
    </dataValidation>
    <dataValidation type="list" allowBlank="1" showInputMessage="1" showErrorMessage="1" sqref="D14 D16:D17" xr:uid="{8C17931E-BCC8-44F8-945A-67E285DE5544}">
      <formula1>$Y$4:$Y$5</formula1>
    </dataValidation>
  </dataValidations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Flückiger</dc:creator>
  <cp:lastModifiedBy>Janina Langen</cp:lastModifiedBy>
  <dcterms:created xsi:type="dcterms:W3CDTF">2024-11-24T15:33:12Z</dcterms:created>
  <dcterms:modified xsi:type="dcterms:W3CDTF">2025-12-07T11:52:47Z</dcterms:modified>
</cp:coreProperties>
</file>